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<sst xmlns="http://schemas.openxmlformats.org/spreadsheetml/2006/main" count="136" uniqueCount="99">
  <si>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</si>
  <si>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</si>
  <si>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</si>
  <si>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</si>
  <si>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</si>
  <si>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</si>
  <si>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</si>
  <si>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</si>
  <si>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</si>
  <si>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</si>
  <si>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</si>
  <si>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</si>
  <si>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</si>
  <si>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</si>
  <si>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</si>
  <si>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</si>
  <si>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</si>
  <si>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</si>
  <si>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</si>
  <si>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</si>
  <si>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</si>
  <si>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</si>
  <si>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</si>
  <si>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</si>
  <si>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</si>
  <si>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</si>
  <si>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</si>
  <si>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</si>
  <si>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</si>
  <si>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</si>
  <si>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</si>
  <si>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</si>
  <si>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</si>
  <si>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</si>
  <si>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</si>
  <si>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</si>
  <si>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</si>
  <si>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</si>
  <si>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</si>
  <si>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</si>
  <si>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</si>
  <si>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</si>
  <si>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</si>
  <si>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</si>
  <si>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</si>
  <si>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</si>
  <si>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</si>
  <si>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</si>
  <si>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</si>
  <si>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</si>
  <si>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</si>
  <si>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</si>
  <si>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</si>
  <si>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</si>
  <si>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</si>
  <si>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</si>
  <si>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</si>
  <si>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</si>
  <si>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</si>
  <si>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</si>
  <si>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</si>
  <si>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</si>
  <si>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</si>
  <si>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</si>
  <si>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</si>
  <si>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</si>
  <si>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</si>
  <si>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</si>
  <si>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</si>
  <si>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</si>
  <si>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</si>
  <si>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</si>
  <si>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</si>
  <si>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</si>
  <si>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</si>
  <si>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</si>
  <si>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</si>
  <si>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</si>
  <si>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</si>
  <si>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</si>
  <si>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</si>
  <si>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</si>
  <si>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</si>
  <si>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</si>
  <si>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</si>
  <si>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</si>
  <si>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</si>
  <si>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</si>
  <si>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</si>
  <si>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</si>
  <si>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</si>
  <si>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</si>
  <si>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</si>
  <si>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</si>
  <si>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</si>
  <si>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</si>
  <si>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LOA/2018 - Lei nº 13.587 de 02/jan/2018 -  Estima a receita e fixa a despesa da União para o exercício financeiro de 2018.</t>
  </si>
  <si>
    <t>Mês de Referência (MM/AAAA) : 12/2018</t>
  </si>
  <si>
    <t>Data da Publicação: 20/01/2019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</si>
</sst>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67">
      <selection activeCell="F91" sqref="F91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32" t="s">
        <v>4</v>
      </c>
      <c r="B10" s="33" t="s">
        <v>5</v>
      </c>
      <c r="C10" s="34"/>
    </row>
    <row r="11" spans="1:3" s="4" customFormat="1" ht="18.75" customHeight="1">
      <c r="A11" s="32" t="s">
        <v>6</v>
      </c>
      <c r="B11" s="33"/>
      <c r="C11" s="34"/>
    </row>
    <row r="12" spans="1:3" s="4" customFormat="1" ht="18.75" customHeight="1">
      <c r="A12" s="32" t="s">
        <v>7</v>
      </c>
      <c r="B12" s="33"/>
      <c r="C12" s="34"/>
    </row>
    <row r="13" spans="1:3" s="4" customFormat="1" ht="18.75" customHeight="1">
      <c r="A13" s="32" t="s">
        <v>8</v>
      </c>
      <c r="B13" s="33"/>
      <c r="C13" s="34"/>
    </row>
    <row r="14" spans="1:3" s="4" customFormat="1" ht="18.75" customHeight="1">
      <c r="A14" s="32" t="s">
        <v>97</v>
      </c>
      <c r="B14" s="33"/>
      <c r="C14" s="34"/>
    </row>
    <row r="15" spans="1:3" s="4" customFormat="1" ht="18.75" customHeight="1">
      <c r="A15" s="32" t="s">
        <v>98</v>
      </c>
      <c r="B15" s="33"/>
      <c r="C15" s="34"/>
    </row>
    <row r="16" spans="1:6" s="4" customFormat="1" ht="21" customHeight="1">
      <c r="A16" s="5"/>
      <c r="C16" s="1"/>
      <c r="F16" s="6"/>
    </row>
    <row r="17" spans="1:6" s="4" customFormat="1" ht="18.75" customHeight="1">
      <c r="A17" s="5" t="s">
        <v>9</v>
      </c>
      <c r="C17" s="1"/>
      <c r="F17" s="6"/>
    </row>
    <row r="18" spans="1:6" s="4" customFormat="1" ht="18.75" customHeight="1">
      <c r="A18" s="7" t="s">
        <v>10</v>
      </c>
      <c r="B18" s="7" t="s">
        <v>11</v>
      </c>
      <c r="C18" s="8" t="s">
        <v>12</v>
      </c>
      <c r="F18" s="6"/>
    </row>
    <row r="19" spans="1:10" s="4" customFormat="1" ht="18.75" customHeight="1">
      <c r="A19" s="9" t="s">
        <v>13</v>
      </c>
      <c r="B19" s="9" t="s">
        <v>14</v>
      </c>
      <c r="C19" s="31">
        <f>63430706.02+1439896.12+10411366.36+591128.48+13936.44</f>
        <v>75887033.42</v>
      </c>
      <c r="D19" s="11"/>
      <c r="E19" s="11"/>
      <c r="F19" s="13"/>
      <c r="G19" s="12"/>
      <c r="H19" s="12"/>
      <c r="I19" s="12"/>
      <c r="J19" s="12"/>
    </row>
    <row r="20" spans="1:10" s="4" customFormat="1" ht="18.75" customHeight="1">
      <c r="A20" s="9" t="s">
        <v>15</v>
      </c>
      <c r="B20" s="9" t="s">
        <v>16</v>
      </c>
      <c r="C20" s="31">
        <f>24256810.98+2673519.69+2676864.15+22439.94</f>
        <v>29629634.76</v>
      </c>
      <c r="D20" s="11"/>
      <c r="E20" s="11"/>
      <c r="F20" s="13"/>
      <c r="G20" s="12"/>
      <c r="H20" s="12"/>
      <c r="I20" s="12"/>
      <c r="J20" s="12"/>
    </row>
    <row r="21" spans="1:10" s="4" customFormat="1" ht="18.75" customHeight="1">
      <c r="A21" s="9" t="s">
        <v>17</v>
      </c>
      <c r="B21" s="9" t="s">
        <v>18</v>
      </c>
      <c r="C21" s="31">
        <f>353535.82+2.16+22425390.29+474804.89</f>
        <v>23253733.16</v>
      </c>
      <c r="D21" s="11"/>
      <c r="E21" s="11"/>
      <c r="F21" s="14"/>
      <c r="G21" s="12"/>
      <c r="H21" s="12"/>
      <c r="I21" s="12"/>
      <c r="J21" s="12"/>
    </row>
    <row r="22" spans="1:10" s="4" customFormat="1" ht="60">
      <c r="A22" s="9" t="s">
        <v>19</v>
      </c>
      <c r="B22" s="9" t="s">
        <v>20</v>
      </c>
      <c r="C22" s="10">
        <v>0</v>
      </c>
      <c r="D22" s="11"/>
      <c r="E22" s="11"/>
      <c r="F22" s="12"/>
      <c r="G22" s="12"/>
      <c r="H22" s="12"/>
      <c r="I22" s="12"/>
      <c r="J22" s="12"/>
    </row>
    <row r="23" spans="1:10" s="4" customFormat="1" ht="19.5" customHeight="1">
      <c r="A23" s="9"/>
      <c r="B23" s="9" t="s">
        <v>21</v>
      </c>
      <c r="C23" s="10">
        <f>SUM(C19:C22)</f>
        <v>128770401.34</v>
      </c>
      <c r="D23" s="11"/>
      <c r="E23" s="11"/>
      <c r="F23" s="12"/>
      <c r="G23" s="12"/>
      <c r="H23" s="12"/>
      <c r="I23" s="12"/>
      <c r="J23" s="12"/>
    </row>
    <row r="24" spans="1:10" s="4" customFormat="1" ht="21" customHeight="1">
      <c r="A24" s="5"/>
      <c r="C24" s="1"/>
      <c r="D24" s="11"/>
      <c r="E24" s="11"/>
      <c r="F24" s="12"/>
      <c r="G24" s="12"/>
      <c r="H24" s="12"/>
      <c r="I24" s="12"/>
      <c r="J24" s="12"/>
    </row>
    <row r="25" spans="1:10" s="4" customFormat="1" ht="19.5" customHeight="1">
      <c r="A25" s="5" t="s">
        <v>22</v>
      </c>
      <c r="C25" s="1"/>
      <c r="D25" s="11"/>
      <c r="E25" s="11"/>
      <c r="F25" s="12"/>
      <c r="G25" s="12"/>
      <c r="H25" s="12"/>
      <c r="I25" s="12"/>
      <c r="J25" s="12"/>
    </row>
    <row r="26" spans="1:10" s="4" customFormat="1" ht="18.75" customHeight="1">
      <c r="A26" s="7" t="s">
        <v>10</v>
      </c>
      <c r="B26" s="7" t="s">
        <v>11</v>
      </c>
      <c r="C26" s="8" t="s">
        <v>12</v>
      </c>
      <c r="D26" s="11"/>
      <c r="E26" s="11"/>
      <c r="F26" s="12"/>
      <c r="G26" s="12"/>
      <c r="H26" s="12"/>
      <c r="I26" s="12"/>
      <c r="J26" s="12"/>
    </row>
    <row r="27" spans="1:10" s="4" customFormat="1" ht="18.75" customHeight="1">
      <c r="A27" s="9" t="s">
        <v>13</v>
      </c>
      <c r="B27" s="9" t="s">
        <v>23</v>
      </c>
      <c r="C27" s="31">
        <f>33834.21</f>
        <v>33834.21</v>
      </c>
      <c r="D27" s="11"/>
      <c r="E27" s="11"/>
      <c r="F27" s="12"/>
      <c r="G27" s="12"/>
      <c r="H27" s="12"/>
      <c r="I27" s="12"/>
      <c r="J27" s="12"/>
    </row>
    <row r="28" spans="1:10" s="4" customFormat="1" ht="18.75" customHeight="1">
      <c r="A28" s="9" t="s">
        <v>15</v>
      </c>
      <c r="B28" s="9" t="s">
        <v>24</v>
      </c>
      <c r="C28" s="31">
        <f>7137718.42</f>
        <v>7137718.42</v>
      </c>
      <c r="D28" s="11"/>
      <c r="E28" s="11"/>
      <c r="F28" s="12"/>
      <c r="G28" s="12"/>
      <c r="H28" s="12"/>
      <c r="I28" s="12"/>
      <c r="J28" s="12"/>
    </row>
    <row r="29" spans="1:10" s="4" customFormat="1" ht="18.75" customHeight="1">
      <c r="A29" s="9" t="s">
        <v>17</v>
      </c>
      <c r="B29" s="9" t="s">
        <v>25</v>
      </c>
      <c r="C29" s="31">
        <f>556409.15</f>
        <v>556409.15</v>
      </c>
      <c r="D29" s="11"/>
      <c r="E29" s="11"/>
      <c r="F29" s="12"/>
      <c r="G29" s="12"/>
      <c r="H29" s="12"/>
      <c r="I29" s="12"/>
      <c r="J29" s="12"/>
    </row>
    <row r="30" spans="1:10" s="4" customFormat="1" ht="33" customHeight="1">
      <c r="A30" s="9" t="s">
        <v>19</v>
      </c>
      <c r="B30" s="9" t="s">
        <v>26</v>
      </c>
      <c r="C30" s="31">
        <f>3508887.08+12924.44</f>
        <v>3521811.52</v>
      </c>
      <c r="D30" s="15"/>
      <c r="E30" s="11"/>
      <c r="F30" s="16"/>
      <c r="G30" s="11"/>
      <c r="H30" s="11"/>
      <c r="I30" s="12"/>
      <c r="J30" s="12"/>
    </row>
    <row r="31" spans="1:10" s="4" customFormat="1" ht="17.25" customHeight="1">
      <c r="A31" s="9" t="s">
        <v>27</v>
      </c>
      <c r="B31" s="9" t="s">
        <v>28</v>
      </c>
      <c r="C31" s="31">
        <f>373535+1470+0</f>
        <v>375005</v>
      </c>
      <c r="D31" s="11"/>
      <c r="E31" s="11"/>
      <c r="F31" s="12"/>
      <c r="G31" s="11"/>
      <c r="H31" s="17"/>
      <c r="I31" s="12"/>
      <c r="J31" s="12"/>
    </row>
    <row r="32" spans="1:10" s="4" customFormat="1" ht="17.25" customHeight="1">
      <c r="A32" s="9" t="s">
        <v>29</v>
      </c>
      <c r="B32" s="9" t="s">
        <v>30</v>
      </c>
      <c r="C32" s="31">
        <f>121263.88</f>
        <v>121263.88</v>
      </c>
      <c r="D32" s="11"/>
      <c r="E32" s="11"/>
      <c r="F32" s="16"/>
      <c r="G32" s="11"/>
      <c r="H32" s="11"/>
      <c r="I32" s="12"/>
      <c r="J32" s="12"/>
    </row>
    <row r="33" spans="1:10" s="4" customFormat="1" ht="17.25" customHeight="1">
      <c r="A33" s="9" t="s">
        <v>31</v>
      </c>
      <c r="B33" s="9" t="s">
        <v>32</v>
      </c>
      <c r="C33" s="31">
        <f>1711819.52+56947.19+397314.1+0+100490.04+48407.97+1046.71</f>
        <v>2316025.5300000003</v>
      </c>
      <c r="D33" s="15"/>
      <c r="E33" s="11"/>
      <c r="F33" s="16"/>
      <c r="G33" s="11"/>
      <c r="H33" s="11"/>
      <c r="I33" s="12"/>
      <c r="J33" s="12"/>
    </row>
    <row r="34" spans="1:10" s="4" customFormat="1" ht="17.25" customHeight="1">
      <c r="A34" s="9" t="s">
        <v>33</v>
      </c>
      <c r="B34" s="9" t="s">
        <v>34</v>
      </c>
      <c r="C34" s="31">
        <f>693696.26+874163.22</f>
        <v>1567859.48</v>
      </c>
      <c r="D34" s="11"/>
      <c r="E34" s="11"/>
      <c r="F34" s="16"/>
      <c r="G34" s="11"/>
      <c r="H34" s="11"/>
      <c r="I34" s="12"/>
      <c r="J34" s="12"/>
    </row>
    <row r="35" spans="1:10" s="4" customFormat="1" ht="17.25" customHeight="1">
      <c r="A35" s="9" t="s">
        <v>35</v>
      </c>
      <c r="B35" s="9" t="s">
        <v>36</v>
      </c>
      <c r="C35" s="31">
        <f>103704.34</f>
        <v>103704.34</v>
      </c>
      <c r="D35" s="11"/>
      <c r="E35" s="11"/>
      <c r="F35" s="12"/>
      <c r="G35" s="12"/>
      <c r="H35" s="13"/>
      <c r="I35" s="12"/>
      <c r="J35" s="12"/>
    </row>
    <row r="36" spans="1:10" s="4" customFormat="1" ht="17.25" customHeight="1">
      <c r="A36" s="9" t="s">
        <v>37</v>
      </c>
      <c r="B36" s="9" t="s">
        <v>38</v>
      </c>
      <c r="C36" s="31">
        <f>636083.86</f>
        <v>636083.86</v>
      </c>
      <c r="D36" s="11"/>
      <c r="E36" s="11"/>
      <c r="F36" s="12"/>
      <c r="G36" s="12"/>
      <c r="H36" s="12"/>
      <c r="I36" s="12"/>
      <c r="J36" s="12"/>
    </row>
    <row r="37" spans="1:10" s="4" customFormat="1" ht="17.25" customHeight="1">
      <c r="A37" s="9" t="s">
        <v>39</v>
      </c>
      <c r="B37" s="9" t="s">
        <v>40</v>
      </c>
      <c r="C37" s="31">
        <f>65192.4</f>
        <v>65192.4</v>
      </c>
      <c r="D37" s="11"/>
      <c r="E37" s="11"/>
      <c r="F37" s="12"/>
      <c r="G37" s="12"/>
      <c r="H37" s="13"/>
      <c r="I37" s="12"/>
      <c r="J37" s="12"/>
    </row>
    <row r="38" spans="1:10" s="4" customFormat="1" ht="17.25" customHeight="1">
      <c r="A38" s="9" t="s">
        <v>41</v>
      </c>
      <c r="B38" s="9" t="s">
        <v>42</v>
      </c>
      <c r="C38" s="31">
        <f>432051.52</f>
        <v>432051.52</v>
      </c>
      <c r="D38" s="11"/>
      <c r="E38" s="11"/>
      <c r="F38" s="12"/>
      <c r="G38" s="12"/>
      <c r="H38" s="12"/>
      <c r="I38" s="12"/>
      <c r="J38" s="12"/>
    </row>
    <row r="39" spans="1:10" s="4" customFormat="1" ht="90">
      <c r="A39" s="9" t="s">
        <v>43</v>
      </c>
      <c r="B39" s="9" t="s">
        <v>44</v>
      </c>
      <c r="C39" s="35">
        <f>2413753.67</f>
        <v>2413753.67</v>
      </c>
      <c r="D39" s="11"/>
      <c r="E39" s="11"/>
      <c r="F39" s="12"/>
      <c r="G39" s="12"/>
      <c r="H39" s="12"/>
      <c r="I39" s="12"/>
      <c r="J39" s="12"/>
    </row>
    <row r="40" spans="1:10" s="4" customFormat="1" ht="17.25" customHeight="1">
      <c r="A40" s="9" t="s">
        <v>45</v>
      </c>
      <c r="B40" s="9" t="s">
        <v>46</v>
      </c>
      <c r="C40" s="31">
        <f>1493125.55+134978.17</f>
        <v>1628103.72</v>
      </c>
      <c r="D40" s="11"/>
      <c r="E40" s="11"/>
      <c r="F40" s="12"/>
      <c r="G40" s="12"/>
      <c r="H40" s="12"/>
      <c r="I40" s="12"/>
      <c r="J40" s="12"/>
    </row>
    <row r="41" spans="1:10" s="4" customFormat="1" ht="17.25" customHeight="1">
      <c r="A41" s="9" t="s">
        <v>47</v>
      </c>
      <c r="B41" s="9" t="s">
        <v>48</v>
      </c>
      <c r="C41" s="35">
        <f>2355623.11+54810.72</f>
        <v>2410433.83</v>
      </c>
      <c r="D41" s="11"/>
      <c r="E41" s="11"/>
      <c r="F41" s="13"/>
      <c r="G41" s="12"/>
      <c r="H41" s="12"/>
      <c r="I41" s="12"/>
      <c r="J41" s="12"/>
    </row>
    <row r="42" spans="1:10" s="4" customFormat="1" ht="17.25" customHeight="1">
      <c r="A42" s="18" t="s">
        <v>49</v>
      </c>
      <c r="B42" s="18" t="s">
        <v>50</v>
      </c>
      <c r="C42" s="35">
        <f>4550.04+8425.2</f>
        <v>12975.240000000002</v>
      </c>
      <c r="D42" s="11"/>
      <c r="E42" s="11"/>
      <c r="F42" s="13"/>
      <c r="G42" s="12"/>
      <c r="H42" s="12"/>
      <c r="I42" s="12"/>
      <c r="J42" s="12"/>
    </row>
    <row r="43" spans="1:10" s="4" customFormat="1" ht="32.25" customHeight="1">
      <c r="A43" s="9" t="s">
        <v>51</v>
      </c>
      <c r="B43" s="9" t="s">
        <v>52</v>
      </c>
      <c r="C43" s="35">
        <f>1629315.22+185081.21+63389.5+37235.8</f>
        <v>1915021.73</v>
      </c>
      <c r="D43" s="11"/>
      <c r="E43" s="11"/>
      <c r="F43" s="13"/>
      <c r="G43" s="11"/>
      <c r="H43" s="11"/>
      <c r="I43" s="12"/>
      <c r="J43" s="12"/>
    </row>
    <row r="44" spans="1:10" s="4" customFormat="1" ht="17.25" customHeight="1">
      <c r="A44" s="9" t="s">
        <v>53</v>
      </c>
      <c r="B44" s="9" t="s">
        <v>54</v>
      </c>
      <c r="C44" s="35">
        <f>64734.78+550954.57+1000</f>
        <v>616689.35</v>
      </c>
      <c r="D44" s="11"/>
      <c r="E44" s="11"/>
      <c r="F44" s="12"/>
      <c r="G44" s="12"/>
      <c r="H44" s="12"/>
      <c r="I44" s="12"/>
      <c r="J44" s="12"/>
    </row>
    <row r="45" spans="1:10" s="4" customFormat="1" ht="17.25" customHeight="1">
      <c r="A45" s="9" t="s">
        <v>55</v>
      </c>
      <c r="B45" s="9" t="s">
        <v>56</v>
      </c>
      <c r="C45" s="31">
        <f>7574.1</f>
        <v>7574.1</v>
      </c>
      <c r="D45" s="11"/>
      <c r="E45" s="11"/>
      <c r="F45" s="12"/>
      <c r="G45" s="12"/>
      <c r="H45" s="12"/>
      <c r="I45" s="12"/>
      <c r="J45" s="12"/>
    </row>
    <row r="46" spans="1:12" s="4" customFormat="1" ht="15">
      <c r="A46" s="9" t="s">
        <v>57</v>
      </c>
      <c r="B46" s="9" t="s">
        <v>58</v>
      </c>
      <c r="C46" s="35">
        <f>243113.5</f>
        <v>243113.5</v>
      </c>
      <c r="D46" s="11"/>
      <c r="E46" s="11"/>
      <c r="F46" s="13"/>
      <c r="G46" s="12"/>
      <c r="H46" s="12"/>
      <c r="I46" s="12"/>
      <c r="J46" s="12"/>
      <c r="K46" s="19"/>
      <c r="L46" s="20"/>
    </row>
    <row r="47" spans="1:12" s="4" customFormat="1" ht="17.25" customHeight="1">
      <c r="A47" s="9" t="s">
        <v>59</v>
      </c>
      <c r="B47" s="9" t="s">
        <v>60</v>
      </c>
      <c r="C47" s="31">
        <f>32361.45</f>
        <v>32361.45</v>
      </c>
      <c r="D47" s="11"/>
      <c r="E47" s="11"/>
      <c r="F47" s="13"/>
      <c r="G47" s="13"/>
      <c r="H47" s="12"/>
      <c r="I47" s="12"/>
      <c r="J47" s="12"/>
      <c r="K47" s="19"/>
      <c r="L47" s="20"/>
    </row>
    <row r="48" spans="1:12" s="4" customFormat="1" ht="17.25" customHeight="1">
      <c r="A48" s="9" t="s">
        <v>61</v>
      </c>
      <c r="B48" s="9" t="s">
        <v>62</v>
      </c>
      <c r="C48" s="31">
        <f>59425.9</f>
        <v>59425.9</v>
      </c>
      <c r="D48" s="11"/>
      <c r="E48" s="11"/>
      <c r="F48" s="13"/>
      <c r="G48" s="13"/>
      <c r="H48" s="12"/>
      <c r="I48" s="12"/>
      <c r="J48" s="12"/>
      <c r="K48" s="19"/>
      <c r="L48" s="6"/>
    </row>
    <row r="49" spans="1:12" s="4" customFormat="1" ht="17.25" customHeight="1">
      <c r="A49" s="9" t="s">
        <v>63</v>
      </c>
      <c r="B49" s="9" t="s">
        <v>64</v>
      </c>
      <c r="C49" s="31">
        <f>45940</f>
        <v>45940</v>
      </c>
      <c r="D49" s="11"/>
      <c r="E49" s="11"/>
      <c r="F49" s="13"/>
      <c r="G49" s="13"/>
      <c r="H49" s="12"/>
      <c r="I49" s="12"/>
      <c r="J49" s="12"/>
      <c r="K49" s="19"/>
      <c r="L49" s="6"/>
    </row>
    <row r="50" spans="1:13" s="4" customFormat="1" ht="31.5" customHeight="1">
      <c r="A50" s="9" t="s">
        <v>65</v>
      </c>
      <c r="B50" s="9" t="s">
        <v>66</v>
      </c>
      <c r="C50" s="31">
        <f>1563003.98-59425.9-45940-7574.1-243113.5-32361.45</f>
        <v>1174589.03</v>
      </c>
      <c r="D50" s="11"/>
      <c r="E50" s="11"/>
      <c r="F50" s="13"/>
      <c r="G50" s="13"/>
      <c r="H50" s="12"/>
      <c r="I50" s="12"/>
      <c r="J50" s="12"/>
      <c r="K50" s="1"/>
      <c r="L50" s="6"/>
      <c r="M50" s="6"/>
    </row>
    <row r="51" spans="1:11" s="4" customFormat="1" ht="15" customHeight="1">
      <c r="A51" s="9" t="s">
        <v>67</v>
      </c>
      <c r="B51" s="9" t="s">
        <v>68</v>
      </c>
      <c r="C51" s="31">
        <v>0</v>
      </c>
      <c r="D51" s="11"/>
      <c r="E51" s="11"/>
      <c r="F51" s="12"/>
      <c r="G51" s="12"/>
      <c r="H51" s="12"/>
      <c r="I51" s="12"/>
      <c r="J51" s="12"/>
      <c r="K51" s="11"/>
    </row>
    <row r="52" spans="1:11" s="4" customFormat="1" ht="15" customHeight="1">
      <c r="A52" s="9" t="s">
        <v>69</v>
      </c>
      <c r="B52" s="9" t="s">
        <v>70</v>
      </c>
      <c r="C52" s="10">
        <f>0+3050+659.25+22283.2+16490+497084.2+8325422.2+1150+21433.02+0+0+0+5275+0+94900+2006.25+281829.89+49156.59+0+40056.55+1750324.1+56671.74+9856.45+0+8860+18886.65+414.9+500.7+396.92+26649.28+0+2966.34+11890+400+536.16+128481.96+61631.53+49609.14+12177-43493.26+0+4993.26+81377.96+0+858.91+56388.75+1746819.28+418.48+31112.41</f>
        <v>13379524.81</v>
      </c>
      <c r="D52" s="11"/>
      <c r="E52" s="11"/>
      <c r="F52" s="12"/>
      <c r="G52" s="13"/>
      <c r="H52" s="11"/>
      <c r="I52" s="12"/>
      <c r="J52" s="12"/>
      <c r="K52" s="11"/>
    </row>
    <row r="53" spans="1:11" s="4" customFormat="1" ht="15" customHeight="1">
      <c r="A53" s="9"/>
      <c r="B53" s="9" t="s">
        <v>21</v>
      </c>
      <c r="C53" s="10">
        <f>SUM(C27:C52)</f>
        <v>40806465.64</v>
      </c>
      <c r="D53" s="11"/>
      <c r="E53" s="11"/>
      <c r="F53" s="13"/>
      <c r="G53" s="13"/>
      <c r="H53" s="12"/>
      <c r="I53" s="12"/>
      <c r="J53" s="12"/>
      <c r="K53" s="1"/>
    </row>
    <row r="54" spans="1:12" s="4" customFormat="1" ht="15">
      <c r="A54" s="5"/>
      <c r="B54" s="6"/>
      <c r="C54" s="6"/>
      <c r="D54" s="11"/>
      <c r="E54" s="11"/>
      <c r="F54" s="13"/>
      <c r="G54" s="13"/>
      <c r="H54" s="12"/>
      <c r="I54" s="12"/>
      <c r="J54" s="12"/>
      <c r="K54" s="1"/>
      <c r="L54" s="6"/>
    </row>
    <row r="55" spans="1:12" s="4" customFormat="1" ht="18" customHeight="1">
      <c r="A55" s="5" t="s">
        <v>71</v>
      </c>
      <c r="C55" s="1"/>
      <c r="D55" s="11"/>
      <c r="E55" s="11"/>
      <c r="F55" s="13"/>
      <c r="G55" s="12"/>
      <c r="H55" s="12"/>
      <c r="I55" s="12"/>
      <c r="J55" s="12"/>
      <c r="K55" s="6"/>
      <c r="L55" s="6"/>
    </row>
    <row r="56" spans="1:11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F56" s="21"/>
      <c r="G56" s="12"/>
      <c r="H56" s="12"/>
      <c r="I56" s="12"/>
      <c r="J56" s="12"/>
      <c r="K56" s="1"/>
    </row>
    <row r="57" spans="1:12" s="4" customFormat="1" ht="17.25" customHeight="1">
      <c r="A57" s="9" t="s">
        <v>13</v>
      </c>
      <c r="B57" s="9" t="s">
        <v>72</v>
      </c>
      <c r="C57" s="31">
        <f>993000.01</f>
        <v>993000.01</v>
      </c>
      <c r="D57" s="11"/>
      <c r="E57" s="11"/>
      <c r="F57" s="12"/>
      <c r="G57" s="12"/>
      <c r="H57" s="12"/>
      <c r="I57" s="12"/>
      <c r="J57" s="12"/>
      <c r="K57" s="1"/>
      <c r="L57" s="6"/>
    </row>
    <row r="58" spans="1:11" s="4" customFormat="1" ht="17.25" customHeight="1">
      <c r="A58" s="9" t="s">
        <v>15</v>
      </c>
      <c r="B58" s="9" t="s">
        <v>73</v>
      </c>
      <c r="C58" s="31">
        <v>503097.41</v>
      </c>
      <c r="D58" s="11"/>
      <c r="E58" s="11"/>
      <c r="F58" s="12"/>
      <c r="G58" s="12"/>
      <c r="H58" s="12"/>
      <c r="I58" s="12"/>
      <c r="J58" s="12"/>
      <c r="K58" s="1"/>
    </row>
    <row r="59" spans="1:10" s="4" customFormat="1" ht="15">
      <c r="A59" s="9" t="s">
        <v>17</v>
      </c>
      <c r="B59" s="9" t="s">
        <v>74</v>
      </c>
      <c r="C59" s="31">
        <f>836400+1100365.13+17189.9+4058826.34+4873201.4</f>
        <v>10885982.77</v>
      </c>
      <c r="D59" s="11"/>
      <c r="E59" s="11"/>
      <c r="F59" s="11"/>
      <c r="G59" s="12"/>
      <c r="H59" s="12"/>
      <c r="I59" s="12"/>
      <c r="J59" s="12"/>
    </row>
    <row r="60" spans="1:10" s="4" customFormat="1" ht="15">
      <c r="A60" s="9" t="s">
        <v>19</v>
      </c>
      <c r="B60" s="9" t="s">
        <v>75</v>
      </c>
      <c r="C60" s="35">
        <f>703494.1</f>
        <v>703494.1</v>
      </c>
      <c r="D60" s="11"/>
      <c r="E60" s="11"/>
      <c r="F60" s="11"/>
      <c r="G60" s="12"/>
      <c r="H60" s="12"/>
      <c r="I60" s="12"/>
      <c r="J60" s="12"/>
    </row>
    <row r="61" spans="1:10" s="4" customFormat="1" ht="16.5" customHeight="1">
      <c r="A61" s="9" t="s">
        <v>27</v>
      </c>
      <c r="B61" s="9" t="s">
        <v>76</v>
      </c>
      <c r="C61" s="31">
        <f>11915570.6-836400-1100365.13-17189.9-4058826.34-4873201.4-503097.41</f>
        <v>526490.4199999983</v>
      </c>
      <c r="D61" s="11"/>
      <c r="E61" s="11"/>
      <c r="F61" s="11"/>
      <c r="G61" s="12"/>
      <c r="H61" s="12"/>
      <c r="I61" s="12"/>
      <c r="J61" s="12"/>
    </row>
    <row r="62" spans="1:10" s="4" customFormat="1" ht="16.5" customHeight="1">
      <c r="A62" s="9"/>
      <c r="B62" s="9" t="s">
        <v>21</v>
      </c>
      <c r="C62" s="10">
        <f>SUM(C57:C61)</f>
        <v>13612064.709999997</v>
      </c>
      <c r="D62" s="11"/>
      <c r="E62" s="6"/>
      <c r="F62" s="11"/>
      <c r="G62" s="12"/>
      <c r="H62" s="12"/>
      <c r="I62" s="12"/>
      <c r="J62" s="12"/>
    </row>
    <row r="63" spans="1:10" s="4" customFormat="1" ht="21" customHeight="1">
      <c r="A63" s="5"/>
      <c r="C63" s="1"/>
      <c r="D63" s="11"/>
      <c r="E63" s="6"/>
      <c r="F63" s="13"/>
      <c r="G63" s="12"/>
      <c r="H63" s="12"/>
      <c r="I63" s="12"/>
      <c r="J63" s="12"/>
    </row>
    <row r="64" spans="1:10" s="4" customFormat="1" ht="17.25" customHeight="1">
      <c r="A64" s="5" t="s">
        <v>77</v>
      </c>
      <c r="C64" s="1"/>
      <c r="D64" s="11"/>
      <c r="F64" s="13"/>
      <c r="G64" s="12"/>
      <c r="H64" s="12"/>
      <c r="I64" s="12"/>
      <c r="J64" s="12"/>
    </row>
    <row r="65" spans="1:10" s="4" customFormat="1" ht="18.75" customHeight="1">
      <c r="A65" s="7" t="s">
        <v>10</v>
      </c>
      <c r="B65" s="7" t="s">
        <v>11</v>
      </c>
      <c r="C65" s="8" t="s">
        <v>12</v>
      </c>
      <c r="D65" s="11"/>
      <c r="E65" s="6"/>
      <c r="F65" s="13"/>
      <c r="G65" s="12"/>
      <c r="H65" s="12"/>
      <c r="I65" s="12"/>
      <c r="J65" s="12"/>
    </row>
    <row r="66" spans="1:10" s="4" customFormat="1" ht="16.5" customHeight="1">
      <c r="A66" s="9" t="s">
        <v>13</v>
      </c>
      <c r="B66" s="9" t="s">
        <v>78</v>
      </c>
      <c r="C66" s="10">
        <v>0</v>
      </c>
      <c r="D66" s="11"/>
      <c r="E66" s="6"/>
      <c r="F66" s="13"/>
      <c r="G66" s="12"/>
      <c r="H66" s="12"/>
      <c r="I66" s="12"/>
      <c r="J66" s="12"/>
    </row>
    <row r="67" spans="1:10" s="4" customFormat="1" ht="16.5" customHeight="1">
      <c r="A67" s="9" t="s">
        <v>15</v>
      </c>
      <c r="B67" s="9" t="s">
        <v>79</v>
      </c>
      <c r="C67" s="10">
        <v>0</v>
      </c>
      <c r="D67" s="11"/>
      <c r="E67" s="13"/>
      <c r="F67" s="12"/>
      <c r="G67" s="12"/>
      <c r="H67" s="12"/>
      <c r="I67" s="12"/>
      <c r="J67" s="12"/>
    </row>
    <row r="68" spans="1:10" s="4" customFormat="1" ht="16.5" customHeight="1">
      <c r="A68" s="9"/>
      <c r="B68" s="9" t="s">
        <v>21</v>
      </c>
      <c r="C68" s="10">
        <f>SUM(C66:C67)</f>
        <v>0</v>
      </c>
      <c r="D68" s="11"/>
      <c r="E68" s="13"/>
      <c r="F68" s="17"/>
      <c r="G68" s="12"/>
      <c r="H68" s="12"/>
      <c r="I68" s="12"/>
      <c r="J68" s="12"/>
    </row>
    <row r="69" spans="1:10" s="4" customFormat="1" ht="21" customHeight="1">
      <c r="A69" s="5"/>
      <c r="C69" s="1"/>
      <c r="D69" s="11"/>
      <c r="E69" s="13"/>
      <c r="F69" s="17"/>
      <c r="G69" s="12"/>
      <c r="H69" s="12"/>
      <c r="I69" s="12"/>
      <c r="J69" s="12"/>
    </row>
    <row r="70" spans="1:10" s="4" customFormat="1" ht="33.75" customHeight="1">
      <c r="A70" s="40" t="s">
        <v>80</v>
      </c>
      <c r="B70" s="40"/>
      <c r="C70" s="40"/>
      <c r="D70" s="11"/>
      <c r="E70" s="11"/>
      <c r="F70" s="17"/>
      <c r="G70" s="12"/>
      <c r="H70" s="12"/>
      <c r="I70" s="12"/>
      <c r="J70" s="12"/>
    </row>
    <row r="71" spans="1:10" s="4" customFormat="1" ht="18.75" customHeight="1">
      <c r="A71" s="7" t="s">
        <v>10</v>
      </c>
      <c r="B71" s="7" t="s">
        <v>81</v>
      </c>
      <c r="C71" s="8" t="s">
        <v>12</v>
      </c>
      <c r="D71" s="11"/>
      <c r="E71" s="11"/>
      <c r="F71" s="17"/>
      <c r="G71" s="12"/>
      <c r="H71" s="12"/>
      <c r="I71" s="12"/>
      <c r="J71" s="12"/>
    </row>
    <row r="72" spans="1:10" s="4" customFormat="1" ht="17.25" customHeight="1">
      <c r="A72" s="9" t="s">
        <v>13</v>
      </c>
      <c r="B72" s="9" t="s">
        <v>82</v>
      </c>
      <c r="C72" s="31">
        <f>177729090.54</f>
        <v>177729090.54</v>
      </c>
      <c r="D72" s="11"/>
      <c r="E72" s="11"/>
      <c r="F72" s="22"/>
      <c r="G72" s="23"/>
      <c r="H72" s="23"/>
      <c r="I72" s="23"/>
      <c r="J72" s="12"/>
    </row>
    <row r="73" spans="1:10" s="4" customFormat="1" ht="17.25" customHeight="1">
      <c r="A73" s="9" t="s">
        <v>15</v>
      </c>
      <c r="B73" s="9" t="s">
        <v>83</v>
      </c>
      <c r="C73" s="31">
        <f>20184800+304202.5</f>
        <v>20489002.5</v>
      </c>
      <c r="D73" s="11"/>
      <c r="E73" s="11"/>
      <c r="F73" s="22"/>
      <c r="G73" s="23"/>
      <c r="H73" s="23"/>
      <c r="I73" s="23"/>
      <c r="J73" s="12"/>
    </row>
    <row r="74" spans="1:10" s="4" customFormat="1" ht="17.25" customHeight="1">
      <c r="A74" s="9" t="s">
        <v>17</v>
      </c>
      <c r="B74" s="9" t="s">
        <v>84</v>
      </c>
      <c r="C74" s="35">
        <v>982457</v>
      </c>
      <c r="D74" s="11"/>
      <c r="E74" s="11"/>
      <c r="F74" s="22"/>
      <c r="G74" s="23"/>
      <c r="H74" s="23"/>
      <c r="I74" s="23"/>
      <c r="J74" s="12"/>
    </row>
    <row r="75" spans="1:10" s="4" customFormat="1" ht="17.25" customHeight="1">
      <c r="A75" s="9" t="s">
        <v>19</v>
      </c>
      <c r="B75" s="9" t="s">
        <v>85</v>
      </c>
      <c r="C75" s="31">
        <v>0</v>
      </c>
      <c r="D75" s="11"/>
      <c r="E75" s="11"/>
      <c r="F75" s="22"/>
      <c r="G75" s="24"/>
      <c r="H75" s="24"/>
      <c r="I75" s="23"/>
      <c r="J75" s="12"/>
    </row>
    <row r="76" spans="1:10" s="4" customFormat="1" ht="17.25" customHeight="1">
      <c r="A76" s="9"/>
      <c r="B76" s="9" t="s">
        <v>21</v>
      </c>
      <c r="C76" s="10">
        <f>SUM(C72:C75)</f>
        <v>199200550.04</v>
      </c>
      <c r="D76" s="11"/>
      <c r="E76" s="11"/>
      <c r="F76" s="22"/>
      <c r="G76" s="23"/>
      <c r="H76" s="23"/>
      <c r="I76" s="23"/>
      <c r="J76" s="12"/>
    </row>
    <row r="77" spans="1:10" s="4" customFormat="1" ht="21" customHeight="1">
      <c r="A77" s="5"/>
      <c r="C77" s="1"/>
      <c r="D77" s="11"/>
      <c r="E77" s="11"/>
      <c r="F77" s="22"/>
      <c r="G77" s="23"/>
      <c r="H77" s="23"/>
      <c r="I77" s="23"/>
      <c r="J77" s="12"/>
    </row>
    <row r="78" spans="1:10" s="4" customFormat="1" ht="18" customHeight="1">
      <c r="A78" s="5" t="s">
        <v>86</v>
      </c>
      <c r="C78" s="1"/>
      <c r="D78" s="11"/>
      <c r="E78" s="11"/>
      <c r="F78" s="22"/>
      <c r="G78" s="24"/>
      <c r="H78" s="24"/>
      <c r="I78" s="23"/>
      <c r="J78" s="12"/>
    </row>
    <row r="79" spans="1:10" s="4" customFormat="1" ht="18.75" customHeight="1">
      <c r="A79" s="7" t="s">
        <v>10</v>
      </c>
      <c r="B79" s="7" t="s">
        <v>87</v>
      </c>
      <c r="C79" s="8" t="s">
        <v>12</v>
      </c>
      <c r="D79" s="11"/>
      <c r="E79" s="11"/>
      <c r="F79" s="22"/>
      <c r="G79" s="23"/>
      <c r="H79" s="23"/>
      <c r="I79" s="23"/>
      <c r="J79" s="12"/>
    </row>
    <row r="80" spans="1:10" s="4" customFormat="1" ht="16.5" customHeight="1">
      <c r="A80" s="9" t="s">
        <v>13</v>
      </c>
      <c r="B80" s="9" t="s">
        <v>88</v>
      </c>
      <c r="C80" s="10">
        <v>0</v>
      </c>
      <c r="D80" s="11"/>
      <c r="E80" s="11"/>
      <c r="F80" s="22"/>
      <c r="G80" s="24"/>
      <c r="H80" s="24"/>
      <c r="I80" s="23"/>
      <c r="J80" s="12"/>
    </row>
    <row r="81" spans="1:10" s="4" customFormat="1" ht="16.5" customHeight="1">
      <c r="A81" s="9" t="s">
        <v>15</v>
      </c>
      <c r="B81" s="9" t="s">
        <v>89</v>
      </c>
      <c r="C81" s="31">
        <f>2041076.6+874711.5-170.03</f>
        <v>2915618.0700000003</v>
      </c>
      <c r="D81" s="11"/>
      <c r="E81" s="11"/>
      <c r="F81" s="22"/>
      <c r="G81" s="23"/>
      <c r="H81" s="23"/>
      <c r="I81" s="23"/>
      <c r="J81" s="12"/>
    </row>
    <row r="82" spans="1:10" s="4" customFormat="1" ht="16.5" customHeight="1">
      <c r="A82" s="9" t="s">
        <v>17</v>
      </c>
      <c r="B82" s="9" t="s">
        <v>90</v>
      </c>
      <c r="C82" s="31">
        <f>13507.9</f>
        <v>13507.9</v>
      </c>
      <c r="D82" s="11"/>
      <c r="E82" s="11"/>
      <c r="F82" s="22"/>
      <c r="G82" s="23"/>
      <c r="H82" s="23"/>
      <c r="I82" s="23"/>
      <c r="J82" s="12"/>
    </row>
    <row r="83" spans="1:10" s="4" customFormat="1" ht="16.5" customHeight="1">
      <c r="A83" s="9" t="s">
        <v>19</v>
      </c>
      <c r="B83" s="9" t="s">
        <v>91</v>
      </c>
      <c r="C83" s="35">
        <f>7960050.45-2041076.6-874711.5-13507.9+170.03</f>
        <v>5030924.4799999995</v>
      </c>
      <c r="D83" s="11"/>
      <c r="E83" s="11"/>
      <c r="F83" s="22"/>
      <c r="G83" s="23"/>
      <c r="H83" s="23"/>
      <c r="I83" s="23"/>
      <c r="J83" s="12"/>
    </row>
    <row r="84" spans="1:10" s="4" customFormat="1" ht="16.5" customHeight="1">
      <c r="A84" s="9"/>
      <c r="B84" s="9" t="s">
        <v>21</v>
      </c>
      <c r="C84" s="10">
        <f>SUM(C80:C83)</f>
        <v>7960050.449999999</v>
      </c>
      <c r="D84" s="11"/>
      <c r="E84" s="11"/>
      <c r="F84" s="22"/>
      <c r="G84" s="24"/>
      <c r="H84" s="24"/>
      <c r="I84" s="23"/>
      <c r="J84" s="12"/>
    </row>
    <row r="85" spans="1:10" ht="12.75">
      <c r="A85" s="2" t="s">
        <v>92</v>
      </c>
      <c r="D85" s="30"/>
      <c r="E85" s="25"/>
      <c r="F85" s="22"/>
      <c r="G85" s="23"/>
      <c r="H85" s="23"/>
      <c r="I85" s="23"/>
      <c r="J85" s="25"/>
    </row>
    <row r="86" spans="1:10" ht="26.25" customHeight="1">
      <c r="A86" s="41" t="s">
        <v>96</v>
      </c>
      <c r="B86" s="41"/>
      <c r="C86" s="41"/>
      <c r="D86" s="25"/>
      <c r="E86" s="25"/>
      <c r="F86" s="22"/>
      <c r="G86" s="23"/>
      <c r="H86" s="23"/>
      <c r="I86" s="23"/>
      <c r="J86" s="25"/>
    </row>
    <row r="87" spans="1:10" ht="12.75">
      <c r="A87" s="26"/>
      <c r="D87" s="25"/>
      <c r="E87" s="25"/>
      <c r="F87" s="22"/>
      <c r="G87" s="23"/>
      <c r="H87" s="24"/>
      <c r="I87" s="23"/>
      <c r="J87" s="25"/>
    </row>
    <row r="88" spans="1:10" ht="12" customHeight="1">
      <c r="A88" s="42" t="s">
        <v>93</v>
      </c>
      <c r="B88" s="42"/>
      <c r="C88" s="42"/>
      <c r="D88" s="25"/>
      <c r="E88" s="25"/>
      <c r="F88" s="22"/>
      <c r="G88" s="23"/>
      <c r="H88" s="23"/>
      <c r="I88" s="23"/>
      <c r="J88" s="25"/>
    </row>
    <row r="89" spans="1:10" s="29" customFormat="1" ht="24.75" customHeight="1">
      <c r="A89" s="41" t="s">
        <v>94</v>
      </c>
      <c r="B89" s="41"/>
      <c r="C89" s="41"/>
      <c r="D89" s="27"/>
      <c r="E89" s="27"/>
      <c r="F89" s="22"/>
      <c r="G89" s="23"/>
      <c r="H89" s="23"/>
      <c r="I89" s="23"/>
      <c r="J89" s="28"/>
    </row>
    <row r="90" spans="1:10" ht="26.25" customHeight="1">
      <c r="A90" s="36" t="s">
        <v>95</v>
      </c>
      <c r="B90" s="36"/>
      <c r="C90" s="36"/>
      <c r="D90" s="25"/>
      <c r="E90" s="25"/>
      <c r="F90" s="25"/>
      <c r="G90" s="30"/>
      <c r="H90" s="30"/>
      <c r="I90" s="30"/>
      <c r="J90" s="30"/>
    </row>
    <row r="91" spans="1:3" ht="24.75" customHeight="1">
      <c r="A91" s="37"/>
      <c r="B91" s="37"/>
      <c r="C91" s="37"/>
    </row>
    <row r="92" spans="1:3" ht="12.75">
      <c r="A92" s="38"/>
      <c r="B92" s="38"/>
      <c r="C92" s="39"/>
    </row>
    <row r="93" spans="1:3" ht="12.75">
      <c r="A93" s="38"/>
      <c r="B93" s="38"/>
      <c r="C93" s="39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2018-12-12T20:06:45Z</cp:lastPrinted>
  <dcterms:created xsi:type="dcterms:W3CDTF">2017-09-14T16:11:29Z</dcterms:created>
  <dcterms:modified xsi:type="dcterms:W3CDTF">2019-01-15T16:13:57Z</dcterms:modified>
  <cp:category/>
  <cp:version/>
  <cp:contentType/>
  <cp:contentStatus/>
</cp:coreProperties>
</file>